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роект бюджета на 2025-2027гг\1 чтение\Доп. материалы\Доходы\"/>
    </mc:Choice>
  </mc:AlternateContent>
  <bookViews>
    <workbookView xWindow="480" yWindow="735" windowWidth="8850" windowHeight="2220"/>
  </bookViews>
  <sheets>
    <sheet name="прогноз 2025-2027" sheetId="1" r:id="rId1"/>
  </sheets>
  <definedNames>
    <definedName name="_xlnm.Print_Titles" localSheetId="0">'прогноз 2025-2027'!$A:$A,'прогноз 2025-2027'!$4:$7</definedName>
  </definedNames>
  <calcPr calcId="162913" iterate="1"/>
</workbook>
</file>

<file path=xl/calcChain.xml><?xml version="1.0" encoding="utf-8"?>
<calcChain xmlns="http://schemas.openxmlformats.org/spreadsheetml/2006/main">
  <c r="I10" i="1" l="1"/>
  <c r="N10" i="1" l="1"/>
  <c r="H8" i="1"/>
  <c r="Q8" i="1" l="1"/>
  <c r="O10" i="1" l="1"/>
  <c r="M8" i="1"/>
  <c r="G8" i="1"/>
  <c r="E8" i="1"/>
  <c r="N12" i="1" l="1"/>
  <c r="K12" i="1"/>
  <c r="J8" i="1" l="1"/>
  <c r="K8" i="1" s="1"/>
  <c r="I12" i="1"/>
  <c r="O12" i="1" s="1"/>
  <c r="D12" i="1"/>
  <c r="D11" i="1"/>
  <c r="B8" i="1"/>
  <c r="P12" i="1" l="1"/>
  <c r="D10" i="1"/>
  <c r="P10" i="1" s="1"/>
  <c r="R12" i="1" l="1"/>
  <c r="T12" i="1" s="1"/>
  <c r="V12" i="1" s="1"/>
  <c r="X12" i="1" s="1"/>
  <c r="D8" i="1"/>
  <c r="N11" i="1"/>
  <c r="N8" i="1" s="1"/>
  <c r="L8" i="1"/>
  <c r="I11" i="1" l="1"/>
  <c r="O11" i="1" l="1"/>
  <c r="P11" i="1" s="1"/>
  <c r="R11" i="1" s="1"/>
  <c r="T11" i="1" s="1"/>
  <c r="I8" i="1"/>
  <c r="O8" i="1" s="1"/>
  <c r="C8" i="1"/>
  <c r="K11" i="1"/>
  <c r="K10" i="1"/>
  <c r="F8" i="1"/>
  <c r="V11" i="1" l="1"/>
  <c r="R10" i="1"/>
  <c r="T10" i="1" s="1"/>
  <c r="V10" i="1" l="1"/>
  <c r="X10" i="1" s="1"/>
  <c r="R8" i="1"/>
  <c r="P8" i="1"/>
  <c r="X11" i="1"/>
  <c r="T8" i="1" l="1"/>
  <c r="V8" i="1" l="1"/>
  <c r="X8" i="1" l="1"/>
</calcChain>
</file>

<file path=xl/sharedStrings.xml><?xml version="1.0" encoding="utf-8"?>
<sst xmlns="http://schemas.openxmlformats.org/spreadsheetml/2006/main" count="61" uniqueCount="50">
  <si>
    <t>А</t>
  </si>
  <si>
    <t>Показатели</t>
  </si>
  <si>
    <t>Налог на доходы физических лиц, всего</t>
  </si>
  <si>
    <t>в том числе: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</si>
  <si>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РФ (КБК 1 01 02040 01 0000 110)</t>
  </si>
  <si>
    <t>X</t>
  </si>
  <si>
    <t>Показатели по столбцам, окрашенным желтым цветом, будут доведены в составе дополнительной информации</t>
  </si>
  <si>
    <t>Приложение 1</t>
  </si>
  <si>
    <t>Прогноз НДФЛ на 2025 год</t>
  </si>
  <si>
    <t>Прогноз на 2025 год (контингент)</t>
  </si>
  <si>
    <t>налог на доходы физических лиц (по всем КБК, за исключением КБК 1 01 02040 01 0000 110)</t>
  </si>
  <si>
    <t>Темп роста фонда заработной платы работников на 2026 год (в % к прогнозу на 2025 год)</t>
  </si>
  <si>
    <t>Прогноз на 2026 год (контингент)</t>
  </si>
  <si>
    <t xml:space="preserve">  Налог на доходы физических лиц в части суммы налога, превышающей 650 000 рублей (КБК 1 01 02080 01 0000 110; 1 01 02100 01 0000 110; 1 01 02110 01 0000 110; 1 01 02140 01 0000 110)</t>
  </si>
  <si>
    <t>3(1-2)</t>
  </si>
  <si>
    <t>Факт на 01.06.2023 года в сопоставимых условиях ("минус" разовые поступления, "плюс" возвраты) (контингент)</t>
  </si>
  <si>
    <t>Прогноз НДФЛ на 2026 год</t>
  </si>
  <si>
    <t>Факт за 2023 год (контингент)</t>
  </si>
  <si>
    <t>Поступления НДФЛ за 2023 год</t>
  </si>
  <si>
    <t>Разовые поступления налога за 2023 год (контингент)*</t>
  </si>
  <si>
    <t>Факт за 2023 год в сопоставимых условиях (без учета разовых поступлений) (контингент)</t>
  </si>
  <si>
    <t xml:space="preserve">в том числе факт на 01.06.2023 года  (контингент) </t>
  </si>
  <si>
    <t>Разовые поступления налога на 01.06.2023 года (контингент)*</t>
  </si>
  <si>
    <t>Оценка поступлений НДФЛ за 2024 год</t>
  </si>
  <si>
    <t>Прогноз НДФЛ на 2027 год</t>
  </si>
  <si>
    <t>Темп роста фонда заработной платы работников на 2025 год (в % к ожидаемой оценке 2024 года)</t>
  </si>
  <si>
    <t>Темп роста фонда заработной платы работников на 2027 год (в % к прогнозу на 2026 год)</t>
  </si>
  <si>
    <t>Прогноз на 2027 год (контингент)</t>
  </si>
  <si>
    <t>Ожидаемое поступление 2024 года  для расчета прогноза на 2025 год (с учетом корректировки)</t>
  </si>
  <si>
    <t>Оценка 2024 года (по сопоставимому темпу за 5 месяцев)</t>
  </si>
  <si>
    <t>Т 5 месяцев 2024 года к 5 месяцам 2023 года в сопоставимых условиях (без учета влияния разовых поступлений)</t>
  </si>
  <si>
    <t>Факт на 01.06.2024 года в сопоставимых условиях ("минус" разовые поступления, "плюс" возвраты) (контингент)</t>
  </si>
  <si>
    <t>Возвраты налога на 01.06.2024 года (контингент)</t>
  </si>
  <si>
    <t xml:space="preserve"> Разовые поступления налога на 01.06.2024 года (контингент)*</t>
  </si>
  <si>
    <t>Т 5 месяцев 2024 года к 5 месяцам 2023 года (фактический)</t>
  </si>
  <si>
    <t xml:space="preserve"> Факт на 01.06.2024 года (контингент)</t>
  </si>
  <si>
    <t>8 (4-5+6+7)</t>
  </si>
  <si>
    <t>10 (9/4)</t>
  </si>
  <si>
    <t>13 (9-11+12)</t>
  </si>
  <si>
    <t>14 (13/8)</t>
  </si>
  <si>
    <t>15 (3*14)</t>
  </si>
  <si>
    <t>17 (15+16)</t>
  </si>
  <si>
    <t>19 (17*18)</t>
  </si>
  <si>
    <t>21 (19*20)</t>
  </si>
  <si>
    <t>23 (21*22)</t>
  </si>
  <si>
    <t>Возвраты налога на 01.06.2023 года (контингент)**</t>
  </si>
  <si>
    <t>Сумма списания НДФЛ с единых счетов бюджетов***</t>
  </si>
  <si>
    <t>Корректировка оценки 2024 года (+ или "минус")****</t>
  </si>
  <si>
    <t>*, **, ***, **** - см. рекомендации по расчету налога на доходы физических лиц</t>
  </si>
  <si>
    <t>Форма расчета ожидаемого поступления налога на доходы физических лиц в 2024 году и прогнозных назначений на 2025-2027 годы по Черепановскому району (городскому округу) в контингенте,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</si>
</sst>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2" borderId="1">
      <alignment horizontal="left" vertical="top" wrapText="1"/>
    </xf>
    <xf numFmtId="0" fontId="2" fillId="0" borderId="1" applyNumberFormat="0">
      <alignment horizontal="right" vertical="top"/>
    </xf>
  </cellStyleXfs>
  <cellXfs count="42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/>
    <xf numFmtId="0" fontId="4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3" xfId="0" applyFont="1" applyBorder="1" applyAlignment="1">
      <alignment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/>
    </xf>
    <xf numFmtId="164" fontId="4" fillId="3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3" borderId="0" xfId="0" applyFont="1" applyFill="1"/>
    <xf numFmtId="165" fontId="4" fillId="3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 applyAlignment="1">
      <alignment horizontal="center"/>
    </xf>
    <xf numFmtId="165" fontId="4" fillId="4" borderId="1" xfId="0" applyNumberFormat="1" applyFont="1" applyFill="1" applyBorder="1"/>
    <xf numFmtId="0" fontId="4" fillId="0" borderId="0" xfId="0" applyFont="1" applyAlignment="1">
      <alignment wrapText="1"/>
    </xf>
    <xf numFmtId="164" fontId="4" fillId="0" borderId="0" xfId="0" applyNumberFormat="1" applyFont="1" applyBorder="1" applyAlignment="1">
      <alignment horizontal="center"/>
    </xf>
    <xf numFmtId="0" fontId="3" fillId="0" borderId="7" xfId="0" applyFont="1" applyBorder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2" fontId="4" fillId="3" borderId="4" xfId="0" applyNumberFormat="1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4">
    <cellStyle name="Данные (только для чтения)" xfId="3"/>
    <cellStyle name="Обычный" xfId="0" builtinId="0"/>
    <cellStyle name="Обычный 2" xfId="1"/>
    <cellStyle name="Элементы осей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5"/>
  <sheetViews>
    <sheetView tabSelected="1" showWhiteSpace="0"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X8" sqref="X8"/>
    </sheetView>
  </sheetViews>
  <sheetFormatPr defaultRowHeight="12.75" x14ac:dyDescent="0.2"/>
  <cols>
    <col min="1" max="1" width="34.140625" style="3" customWidth="1"/>
    <col min="2" max="4" width="14.7109375" style="3" customWidth="1"/>
    <col min="5" max="5" width="13.85546875" style="3" customWidth="1"/>
    <col min="6" max="8" width="14.140625" style="3" customWidth="1"/>
    <col min="9" max="9" width="13.5703125" style="3" customWidth="1"/>
    <col min="10" max="11" width="13.28515625" style="3" customWidth="1"/>
    <col min="12" max="13" width="12.5703125" style="3" customWidth="1"/>
    <col min="14" max="15" width="14.5703125" style="3" customWidth="1"/>
    <col min="16" max="18" width="16.85546875" style="3" customWidth="1"/>
    <col min="19" max="19" width="13.85546875" style="3" customWidth="1"/>
    <col min="20" max="20" width="15.140625" style="3" customWidth="1"/>
    <col min="21" max="21" width="14.5703125" style="3" customWidth="1"/>
    <col min="22" max="23" width="13.85546875" style="3" customWidth="1"/>
    <col min="24" max="24" width="16.7109375" style="3" customWidth="1"/>
    <col min="25" max="16384" width="9.140625" style="3"/>
  </cols>
  <sheetData>
    <row r="1" spans="1:24" ht="21" customHeight="1" x14ac:dyDescent="0.2">
      <c r="P1" s="3" t="s">
        <v>7</v>
      </c>
    </row>
    <row r="2" spans="1:24" ht="34.5" customHeight="1" x14ac:dyDescent="0.2">
      <c r="A2" s="1"/>
      <c r="B2" s="24" t="s">
        <v>49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"/>
      <c r="Q2" s="2"/>
      <c r="R2" s="2"/>
    </row>
    <row r="3" spans="1:24" x14ac:dyDescent="0.2">
      <c r="B3" s="4"/>
      <c r="C3" s="4"/>
      <c r="D3" s="4"/>
    </row>
    <row r="4" spans="1:24" ht="33.75" customHeight="1" x14ac:dyDescent="0.2">
      <c r="A4" s="30" t="s">
        <v>1</v>
      </c>
      <c r="B4" s="37" t="s">
        <v>18</v>
      </c>
      <c r="C4" s="38"/>
      <c r="D4" s="38"/>
      <c r="E4" s="38"/>
      <c r="F4" s="38"/>
      <c r="G4" s="38"/>
      <c r="H4" s="38"/>
      <c r="I4" s="38"/>
      <c r="J4" s="37" t="s">
        <v>23</v>
      </c>
      <c r="K4" s="38"/>
      <c r="L4" s="38"/>
      <c r="M4" s="38"/>
      <c r="N4" s="38"/>
      <c r="O4" s="38"/>
      <c r="P4" s="38"/>
      <c r="Q4" s="21"/>
      <c r="R4" s="21"/>
      <c r="S4" s="37" t="s">
        <v>8</v>
      </c>
      <c r="T4" s="38"/>
      <c r="U4" s="41" t="s">
        <v>16</v>
      </c>
      <c r="V4" s="41"/>
      <c r="W4" s="41" t="s">
        <v>24</v>
      </c>
      <c r="X4" s="41"/>
    </row>
    <row r="5" spans="1:24" ht="67.5" customHeight="1" x14ac:dyDescent="0.2">
      <c r="A5" s="31"/>
      <c r="B5" s="22" t="s">
        <v>17</v>
      </c>
      <c r="C5" s="35" t="s">
        <v>19</v>
      </c>
      <c r="D5" s="35" t="s">
        <v>20</v>
      </c>
      <c r="E5" s="22" t="s">
        <v>21</v>
      </c>
      <c r="F5" s="35" t="s">
        <v>22</v>
      </c>
      <c r="G5" s="39" t="s">
        <v>45</v>
      </c>
      <c r="H5" s="29" t="s">
        <v>46</v>
      </c>
      <c r="I5" s="35" t="s">
        <v>15</v>
      </c>
      <c r="J5" s="22" t="s">
        <v>35</v>
      </c>
      <c r="K5" s="35" t="s">
        <v>34</v>
      </c>
      <c r="L5" s="35" t="s">
        <v>33</v>
      </c>
      <c r="M5" s="22" t="s">
        <v>32</v>
      </c>
      <c r="N5" s="35" t="s">
        <v>31</v>
      </c>
      <c r="O5" s="35" t="s">
        <v>30</v>
      </c>
      <c r="P5" s="25" t="s">
        <v>29</v>
      </c>
      <c r="Q5" s="25" t="s">
        <v>47</v>
      </c>
      <c r="R5" s="27" t="s">
        <v>28</v>
      </c>
      <c r="S5" s="22" t="s">
        <v>25</v>
      </c>
      <c r="T5" s="27" t="s">
        <v>9</v>
      </c>
      <c r="U5" s="22" t="s">
        <v>11</v>
      </c>
      <c r="V5" s="27" t="s">
        <v>12</v>
      </c>
      <c r="W5" s="22" t="s">
        <v>26</v>
      </c>
      <c r="X5" s="27" t="s">
        <v>27</v>
      </c>
    </row>
    <row r="6" spans="1:24" ht="96.75" customHeight="1" x14ac:dyDescent="0.2">
      <c r="A6" s="32"/>
      <c r="B6" s="34"/>
      <c r="C6" s="36"/>
      <c r="D6" s="36"/>
      <c r="E6" s="34"/>
      <c r="F6" s="36"/>
      <c r="G6" s="40"/>
      <c r="H6" s="26"/>
      <c r="I6" s="36"/>
      <c r="J6" s="34"/>
      <c r="K6" s="36"/>
      <c r="L6" s="36"/>
      <c r="M6" s="23"/>
      <c r="N6" s="36"/>
      <c r="O6" s="36"/>
      <c r="P6" s="33"/>
      <c r="Q6" s="26"/>
      <c r="R6" s="28"/>
      <c r="S6" s="34"/>
      <c r="T6" s="28"/>
      <c r="U6" s="34"/>
      <c r="V6" s="28"/>
      <c r="W6" s="34"/>
      <c r="X6" s="28"/>
    </row>
    <row r="7" spans="1:24" ht="56.25" customHeight="1" x14ac:dyDescent="0.2">
      <c r="A7" s="8" t="s">
        <v>0</v>
      </c>
      <c r="B7" s="11">
        <v>1</v>
      </c>
      <c r="C7" s="9">
        <v>2</v>
      </c>
      <c r="D7" s="9" t="s">
        <v>14</v>
      </c>
      <c r="E7" s="13">
        <v>4</v>
      </c>
      <c r="F7" s="8">
        <v>5</v>
      </c>
      <c r="G7" s="13">
        <v>6</v>
      </c>
      <c r="H7" s="8">
        <v>7</v>
      </c>
      <c r="I7" s="8" t="s">
        <v>36</v>
      </c>
      <c r="J7" s="13">
        <v>9</v>
      </c>
      <c r="K7" s="8" t="s">
        <v>37</v>
      </c>
      <c r="L7" s="8">
        <v>11</v>
      </c>
      <c r="M7" s="13">
        <v>12</v>
      </c>
      <c r="N7" s="8" t="s">
        <v>38</v>
      </c>
      <c r="O7" s="8" t="s">
        <v>39</v>
      </c>
      <c r="P7" s="10" t="s">
        <v>40</v>
      </c>
      <c r="Q7" s="10">
        <v>16</v>
      </c>
      <c r="R7" s="14" t="s">
        <v>41</v>
      </c>
      <c r="S7" s="13">
        <v>18</v>
      </c>
      <c r="T7" s="14" t="s">
        <v>42</v>
      </c>
      <c r="U7" s="13">
        <v>20</v>
      </c>
      <c r="V7" s="14" t="s">
        <v>43</v>
      </c>
      <c r="W7" s="13">
        <v>22</v>
      </c>
      <c r="X7" s="14" t="s">
        <v>44</v>
      </c>
    </row>
    <row r="8" spans="1:24" ht="23.25" customHeight="1" x14ac:dyDescent="0.2">
      <c r="A8" s="6" t="s">
        <v>2</v>
      </c>
      <c r="B8" s="16">
        <f>B10+B11+B12</f>
        <v>646785</v>
      </c>
      <c r="C8" s="17">
        <f>C10</f>
        <v>5979</v>
      </c>
      <c r="D8" s="17">
        <f>D10+D11+D12</f>
        <v>640806</v>
      </c>
      <c r="E8" s="16">
        <f>E10+E11+E12</f>
        <v>184331.8</v>
      </c>
      <c r="F8" s="17">
        <f>F10</f>
        <v>2032</v>
      </c>
      <c r="G8" s="16">
        <f>G10</f>
        <v>29500</v>
      </c>
      <c r="H8" s="17">
        <f>H10</f>
        <v>19172.099999999999</v>
      </c>
      <c r="I8" s="17">
        <f>I10+I11+I12</f>
        <v>230971.9</v>
      </c>
      <c r="J8" s="16">
        <f>J10+J11+J12</f>
        <v>245970.5</v>
      </c>
      <c r="K8" s="7">
        <f>ROUND(J8/E8*100,1)</f>
        <v>133.4</v>
      </c>
      <c r="L8" s="7">
        <f>L10</f>
        <v>2734.2</v>
      </c>
      <c r="M8" s="12">
        <f>M10</f>
        <v>30180</v>
      </c>
      <c r="N8" s="17">
        <f>N10+N11+N12</f>
        <v>273416.3</v>
      </c>
      <c r="O8" s="7">
        <f>ROUND(N8/I8*100,1)</f>
        <v>118.4</v>
      </c>
      <c r="P8" s="17">
        <f>P10+P11+P12</f>
        <v>758052.00000000012</v>
      </c>
      <c r="Q8" s="17">
        <f>Q10</f>
        <v>0</v>
      </c>
      <c r="R8" s="18">
        <f>R10+R11+R12</f>
        <v>758052.00000000012</v>
      </c>
      <c r="S8" s="12">
        <v>107.6</v>
      </c>
      <c r="T8" s="18">
        <f>T10+T11+T12</f>
        <v>809103.9</v>
      </c>
      <c r="U8" s="12">
        <v>107.6</v>
      </c>
      <c r="V8" s="18">
        <f>V10+V11+V12</f>
        <v>870595.8</v>
      </c>
      <c r="W8" s="12">
        <v>107.9</v>
      </c>
      <c r="X8" s="18">
        <f>X10+X11+X12</f>
        <v>939372.9</v>
      </c>
    </row>
    <row r="9" spans="1:24" ht="23.25" customHeight="1" x14ac:dyDescent="0.2">
      <c r="A9" s="5" t="s">
        <v>3</v>
      </c>
      <c r="B9" s="16"/>
      <c r="C9" s="17"/>
      <c r="D9" s="17"/>
      <c r="E9" s="16"/>
      <c r="F9" s="17"/>
      <c r="G9" s="16"/>
      <c r="H9" s="17"/>
      <c r="I9" s="17"/>
      <c r="J9" s="16"/>
      <c r="K9" s="7"/>
      <c r="L9" s="7"/>
      <c r="M9" s="12"/>
      <c r="N9" s="17"/>
      <c r="O9" s="7"/>
      <c r="P9" s="17"/>
      <c r="Q9" s="17"/>
      <c r="R9" s="18"/>
      <c r="S9" s="13"/>
      <c r="T9" s="18"/>
      <c r="U9" s="13"/>
      <c r="V9" s="18"/>
      <c r="W9" s="13"/>
      <c r="X9" s="18"/>
    </row>
    <row r="10" spans="1:24" ht="69.75" customHeight="1" x14ac:dyDescent="0.2">
      <c r="A10" s="6" t="s">
        <v>10</v>
      </c>
      <c r="B10" s="16">
        <v>634704.19999999995</v>
      </c>
      <c r="C10" s="17">
        <v>5979</v>
      </c>
      <c r="D10" s="17">
        <f>B10-C10</f>
        <v>628725.19999999995</v>
      </c>
      <c r="E10" s="16">
        <v>180243.1</v>
      </c>
      <c r="F10" s="17">
        <v>2032</v>
      </c>
      <c r="G10" s="16">
        <v>29500</v>
      </c>
      <c r="H10" s="17">
        <v>19172.099999999999</v>
      </c>
      <c r="I10" s="17">
        <f>E10-F10+G10+H10</f>
        <v>226883.20000000001</v>
      </c>
      <c r="J10" s="16">
        <v>243994.8</v>
      </c>
      <c r="K10" s="7">
        <f>ROUND(J10/E10*100,1)</f>
        <v>135.4</v>
      </c>
      <c r="L10" s="7">
        <v>2734.2</v>
      </c>
      <c r="M10" s="12">
        <v>30180</v>
      </c>
      <c r="N10" s="17">
        <f>J10-L10+M10</f>
        <v>271440.59999999998</v>
      </c>
      <c r="O10" s="7">
        <f>ROUND(N10/I10*100,1)</f>
        <v>119.6</v>
      </c>
      <c r="P10" s="17">
        <f>ROUND(D10*O10/100,1)</f>
        <v>751955.3</v>
      </c>
      <c r="Q10" s="17"/>
      <c r="R10" s="18">
        <f>P10+Q10</f>
        <v>751955.3</v>
      </c>
      <c r="S10" s="12">
        <v>107.6</v>
      </c>
      <c r="T10" s="18">
        <f>ROUND(R10*S10/100,1)</f>
        <v>809103.9</v>
      </c>
      <c r="U10" s="12">
        <v>107.6</v>
      </c>
      <c r="V10" s="18">
        <f>ROUND(T10*U10/100,1)</f>
        <v>870595.8</v>
      </c>
      <c r="W10" s="12">
        <v>107.9</v>
      </c>
      <c r="X10" s="18">
        <f>ROUND(V10*W10/100,1)</f>
        <v>939372.9</v>
      </c>
    </row>
    <row r="11" spans="1:24" ht="123.75" customHeight="1" x14ac:dyDescent="0.2">
      <c r="A11" s="6" t="s">
        <v>4</v>
      </c>
      <c r="B11" s="16">
        <v>8722.2999999999993</v>
      </c>
      <c r="C11" s="17" t="s">
        <v>5</v>
      </c>
      <c r="D11" s="17">
        <f>B11</f>
        <v>8722.2999999999993</v>
      </c>
      <c r="E11" s="16">
        <v>3415.8</v>
      </c>
      <c r="F11" s="17" t="s">
        <v>5</v>
      </c>
      <c r="G11" s="16" t="s">
        <v>5</v>
      </c>
      <c r="H11" s="17" t="s">
        <v>5</v>
      </c>
      <c r="I11" s="17">
        <f>E11</f>
        <v>3415.8</v>
      </c>
      <c r="J11" s="16">
        <v>1542.2</v>
      </c>
      <c r="K11" s="7">
        <f>ROUND(J11/E11*100,1)</f>
        <v>45.1</v>
      </c>
      <c r="L11" s="7" t="s">
        <v>5</v>
      </c>
      <c r="M11" s="12" t="s">
        <v>5</v>
      </c>
      <c r="N11" s="17">
        <f>J11</f>
        <v>1542.2</v>
      </c>
      <c r="O11" s="7">
        <f t="shared" ref="O11:O12" si="0">ROUND(N11/I11*100,1)</f>
        <v>45.1</v>
      </c>
      <c r="P11" s="17">
        <f>ROUND(D11*O11/100,1)</f>
        <v>3933.8</v>
      </c>
      <c r="Q11" s="17"/>
      <c r="R11" s="18">
        <f t="shared" ref="R11:R12" si="1">P11+Q11</f>
        <v>3933.8</v>
      </c>
      <c r="S11" s="12"/>
      <c r="T11" s="18">
        <f>ROUND(R11*S11/100,1)</f>
        <v>0</v>
      </c>
      <c r="U11" s="12"/>
      <c r="V11" s="18">
        <f t="shared" ref="V11:V12" si="2">ROUND(T11*U11/100,1)</f>
        <v>0</v>
      </c>
      <c r="W11" s="12"/>
      <c r="X11" s="18">
        <f>ROUND(V11*W11/100,1)</f>
        <v>0</v>
      </c>
    </row>
    <row r="12" spans="1:24" ht="63.75" x14ac:dyDescent="0.2">
      <c r="A12" s="6" t="s">
        <v>13</v>
      </c>
      <c r="B12" s="16">
        <v>3358.5</v>
      </c>
      <c r="C12" s="17" t="s">
        <v>5</v>
      </c>
      <c r="D12" s="17">
        <f>B12</f>
        <v>3358.5</v>
      </c>
      <c r="E12" s="16">
        <v>672.9</v>
      </c>
      <c r="F12" s="17" t="s">
        <v>5</v>
      </c>
      <c r="G12" s="16" t="s">
        <v>5</v>
      </c>
      <c r="H12" s="17" t="s">
        <v>5</v>
      </c>
      <c r="I12" s="17">
        <f>E12</f>
        <v>672.9</v>
      </c>
      <c r="J12" s="16">
        <v>433.5</v>
      </c>
      <c r="K12" s="7">
        <f>ROUND(J12/E12*100,1)</f>
        <v>64.400000000000006</v>
      </c>
      <c r="L12" s="7" t="s">
        <v>5</v>
      </c>
      <c r="M12" s="12" t="s">
        <v>5</v>
      </c>
      <c r="N12" s="17">
        <f>J12</f>
        <v>433.5</v>
      </c>
      <c r="O12" s="7">
        <f t="shared" si="0"/>
        <v>64.400000000000006</v>
      </c>
      <c r="P12" s="17">
        <f t="shared" ref="P12" si="3">ROUND(D12*O12/100,1)</f>
        <v>2162.9</v>
      </c>
      <c r="Q12" s="17"/>
      <c r="R12" s="18">
        <f t="shared" si="1"/>
        <v>2162.9</v>
      </c>
      <c r="S12" s="12"/>
      <c r="T12" s="18">
        <f t="shared" ref="T12" si="4">ROUND(R12*S12/100,1)</f>
        <v>0</v>
      </c>
      <c r="U12" s="12"/>
      <c r="V12" s="18">
        <f t="shared" si="2"/>
        <v>0</v>
      </c>
      <c r="W12" s="12"/>
      <c r="X12" s="18">
        <f>ROUND(V12*W12/100,1)</f>
        <v>0</v>
      </c>
    </row>
    <row r="13" spans="1:24" x14ac:dyDescent="0.2">
      <c r="A13" s="19"/>
      <c r="B13" s="3" t="s">
        <v>48</v>
      </c>
      <c r="O13" s="20"/>
    </row>
    <row r="14" spans="1:24" x14ac:dyDescent="0.2">
      <c r="O14" s="20"/>
    </row>
    <row r="15" spans="1:24" x14ac:dyDescent="0.2">
      <c r="B15" s="15" t="s">
        <v>6</v>
      </c>
      <c r="C15" s="15"/>
      <c r="D15" s="15"/>
      <c r="E15" s="15"/>
      <c r="F15" s="15"/>
      <c r="G15" s="15"/>
      <c r="H15" s="15"/>
      <c r="O15" s="20"/>
    </row>
  </sheetData>
  <mergeCells count="30">
    <mergeCell ref="W4:X4"/>
    <mergeCell ref="U4:V4"/>
    <mergeCell ref="U5:U6"/>
    <mergeCell ref="T5:T6"/>
    <mergeCell ref="V5:V6"/>
    <mergeCell ref="W5:W6"/>
    <mergeCell ref="X5:X6"/>
    <mergeCell ref="S4:T4"/>
    <mergeCell ref="S5:S6"/>
    <mergeCell ref="A4:A6"/>
    <mergeCell ref="P5:P6"/>
    <mergeCell ref="J5:J6"/>
    <mergeCell ref="B5:B6"/>
    <mergeCell ref="E5:E6"/>
    <mergeCell ref="F5:F6"/>
    <mergeCell ref="I5:I6"/>
    <mergeCell ref="J4:P4"/>
    <mergeCell ref="L5:L6"/>
    <mergeCell ref="C5:C6"/>
    <mergeCell ref="D5:D6"/>
    <mergeCell ref="N5:N6"/>
    <mergeCell ref="K5:K6"/>
    <mergeCell ref="O5:O6"/>
    <mergeCell ref="B4:I4"/>
    <mergeCell ref="G5:G6"/>
    <mergeCell ref="M5:M6"/>
    <mergeCell ref="B2:O2"/>
    <mergeCell ref="Q5:Q6"/>
    <mergeCell ref="R5:R6"/>
    <mergeCell ref="H5:H6"/>
  </mergeCells>
  <printOptions horizontalCentered="1"/>
  <pageMargins left="0.35433070866141736" right="0" top="0.15748031496062992" bottom="0.19685039370078741" header="0.15748031496062992" footer="0.31496062992125984"/>
  <pageSetup paperSize="9" scale="64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 2025-2027</vt:lpstr>
      <vt:lpstr>'прогноз 2025-2027'!Заголовки_для_печати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Светлана Андреевна</dc:creator>
  <cp:lastModifiedBy>khudyakova_ov</cp:lastModifiedBy>
  <cp:lastPrinted>2024-06-19T02:41:37Z</cp:lastPrinted>
  <dcterms:created xsi:type="dcterms:W3CDTF">2011-07-15T04:48:42Z</dcterms:created>
  <dcterms:modified xsi:type="dcterms:W3CDTF">2024-11-09T05:37:16Z</dcterms:modified>
</cp:coreProperties>
</file>